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4\03-RAČUNALA I RAČUNALNA OPREMA 23-2024-JN\3. nabava (projekti)\"/>
    </mc:Choice>
  </mc:AlternateContent>
  <bookViews>
    <workbookView xWindow="39495" yWindow="2820" windowWidth="28710" windowHeight="15375" firstSheet="4" activeTab="4"/>
  </bookViews>
  <sheets>
    <sheet name="Grupa 1" sheetId="1" state="hidden" r:id="rId1"/>
    <sheet name="Grupa 1 (2)" sheetId="4" state="hidden" r:id="rId2"/>
    <sheet name="Grupa 1 (3)" sheetId="5" state="hidden" r:id="rId3"/>
    <sheet name="Grupa 1 (sa energ)" sheetId="7" state="hidden" r:id="rId4"/>
    <sheet name=" Troškovnik 23-2024-JN" sheetId="8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8" l="1"/>
  <c r="F19" i="8"/>
  <c r="F14" i="8"/>
  <c r="F15" i="8"/>
  <c r="F16" i="8"/>
  <c r="F21" i="8" l="1"/>
  <c r="F13" i="8"/>
  <c r="F17" i="8" s="1"/>
  <c r="F22" i="8" l="1"/>
  <c r="F23" i="8" s="1"/>
  <c r="F24" i="8" s="1"/>
  <c r="E26" i="7"/>
  <c r="E25" i="7"/>
  <c r="E17" i="7"/>
  <c r="E16" i="7"/>
  <c r="E15" i="7"/>
  <c r="E14" i="7"/>
  <c r="E13" i="7"/>
  <c r="E12" i="7"/>
  <c r="E11" i="7"/>
  <c r="E10" i="7"/>
  <c r="E9" i="7"/>
  <c r="E8" i="7"/>
  <c r="E7" i="7"/>
  <c r="E6" i="7"/>
  <c r="E19" i="7" l="1"/>
  <c r="E20" i="7"/>
  <c r="E29" i="7"/>
  <c r="E18" i="7"/>
  <c r="E23" i="5" l="1"/>
  <c r="E17" i="5"/>
  <c r="E16" i="5"/>
  <c r="E15" i="5"/>
  <c r="E14" i="5"/>
  <c r="E13" i="5"/>
  <c r="E12" i="5"/>
  <c r="E11" i="5"/>
  <c r="E10" i="5"/>
  <c r="E9" i="5"/>
  <c r="E8" i="5"/>
  <c r="E7" i="5"/>
  <c r="E6" i="5"/>
  <c r="E25" i="4"/>
  <c r="E24" i="4"/>
  <c r="E17" i="4"/>
  <c r="E16" i="4"/>
  <c r="E15" i="4"/>
  <c r="E14" i="4"/>
  <c r="E13" i="4"/>
  <c r="E12" i="4"/>
  <c r="E11" i="4"/>
  <c r="E10" i="4"/>
  <c r="E9" i="4"/>
  <c r="E8" i="4"/>
  <c r="E7" i="4"/>
  <c r="E6" i="4"/>
  <c r="E7" i="1"/>
  <c r="E8" i="1"/>
  <c r="E9" i="1"/>
  <c r="E10" i="1"/>
  <c r="E11" i="1"/>
  <c r="E12" i="1"/>
  <c r="E13" i="1"/>
  <c r="E14" i="1"/>
  <c r="E15" i="1"/>
  <c r="E16" i="1"/>
  <c r="E17" i="1"/>
  <c r="E6" i="1"/>
  <c r="E18" i="5" l="1"/>
  <c r="E26" i="5" s="1"/>
  <c r="E19" i="4"/>
  <c r="E28" i="4" s="1"/>
  <c r="E19" i="1"/>
  <c r="E25" i="1" s="1"/>
</calcChain>
</file>

<file path=xl/sharedStrings.xml><?xml version="1.0" encoding="utf-8"?>
<sst xmlns="http://schemas.openxmlformats.org/spreadsheetml/2006/main" count="197" uniqueCount="87">
  <si>
    <t>Redni broj</t>
  </si>
  <si>
    <t>Količina</t>
  </si>
  <si>
    <t>PC01</t>
  </si>
  <si>
    <t>PC01 sa on-site održavanjem</t>
  </si>
  <si>
    <t>Jedinična cijena (bez PDV-a)</t>
  </si>
  <si>
    <t>PC02</t>
  </si>
  <si>
    <t>PC02 sa on-site održavanjem</t>
  </si>
  <si>
    <t>PC03</t>
  </si>
  <si>
    <t>PC03 sa on-site održavanjem</t>
  </si>
  <si>
    <t>LC01</t>
  </si>
  <si>
    <t>LC01 sa on-site održavanjem</t>
  </si>
  <si>
    <t>LC02 sa on-site održavanjem</t>
  </si>
  <si>
    <t>LC03</t>
  </si>
  <si>
    <t>LC03 sa on-site održavanjem</t>
  </si>
  <si>
    <t>Ukupna cijena (bez PDV-a)</t>
  </si>
  <si>
    <t xml:space="preserve">Razdoblje proizvođačkog jamstva na ponuđenu opremu, </t>
  </si>
  <si>
    <t>Kriterij ekonomski najpovoljnije ponude - trajanje proizvođačkom jamstva</t>
  </si>
  <si>
    <t>Usklađena cijena</t>
  </si>
  <si>
    <t>A</t>
  </si>
  <si>
    <t>Cjenik proizvoda</t>
  </si>
  <si>
    <t>B</t>
  </si>
  <si>
    <t xml:space="preserve">C </t>
  </si>
  <si>
    <t>Napomena: usklađena cijena je izračunata prema formuli:</t>
  </si>
  <si>
    <t xml:space="preserve">gdje su: 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</si>
  <si>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</t>
    </r>
  </si>
  <si>
    <t xml:space="preserve">Godine </t>
  </si>
  <si>
    <t>koeficijent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</si>
  <si>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koeficijent koji ovisi o duljini trajanja proizvođačkog jamstva, prema tablici</t>
    </r>
  </si>
  <si>
    <t>Usklađena cijena = Ukupna cijena - koeficijent umanjenja * Ukupna cijena</t>
  </si>
  <si>
    <t>TROŠKOVNIK  Grupa 1 - Osobna računala i monitori</t>
  </si>
  <si>
    <t>Oznaka proizvoda, prema tehničkim specifikacijama</t>
  </si>
  <si>
    <t>LC02</t>
  </si>
  <si>
    <t>Napomena: 
upisati broj godina, minimalno 3 godine</t>
  </si>
  <si>
    <t>Efikasnost napajanja</t>
  </si>
  <si>
    <t>Bronze</t>
  </si>
  <si>
    <t>Silver</t>
  </si>
  <si>
    <t>Gold</t>
  </si>
  <si>
    <t>Usklađena cijena = Ukupna cijena - (koeficijent umanjenja Trajanje Jamstva) * Ukupna cijena- (koeficijent umanjenja Klasa napajanja) * Ukupna cijena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</si>
  <si>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Trajanje jamstva - koeficijent koji ovisi o duljini trajanja proizvođačkog jamstva, prema tablici</t>
    </r>
  </si>
  <si>
    <t xml:space="preserve">Trajanje jamstva </t>
  </si>
  <si>
    <t>Koeficijent umanjenja Trajanje jamstva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</si>
  <si>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Klasa napajanja  - koeficijent koji ovisi o klasi napajanja jamstva, prema tablici</t>
    </r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</si>
  <si>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E19, koeficijent 93%</t>
    </r>
  </si>
  <si>
    <t>Klasa napajanja</t>
  </si>
  <si>
    <t>Platinum, Titanium</t>
  </si>
  <si>
    <t>Kriterij</t>
  </si>
  <si>
    <t>Koeficijent umanjenja</t>
  </si>
  <si>
    <t xml:space="preserve">Vrijednost </t>
  </si>
  <si>
    <t>Ukupna cijena , stavke 7-12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</si>
  <si>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 </t>
    </r>
  </si>
  <si>
    <t>Ukupna cijena za računala (bez PDV-a), stavke 1-6</t>
  </si>
  <si>
    <t>Usklađena cijena = Ukupna cijena - (koeficijent umanjenja Trajanje Jamstva * Ukupna cijena za računala) - (koeficijent umanjenja Klasa napajanja * Ukupna cijena za računala)</t>
  </si>
  <si>
    <t>Koeficijent umanjenja Klasa napajanja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</si>
  <si>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(bez PDV-a) je ukupna cijena ponuđene opreme</t>
    </r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</si>
  <si>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Trajanje jamstva - koeficijent koji ovisi o duljini trajanja ponuđenog proizvođačkog jamstva, a prema tablici</t>
    </r>
  </si>
  <si>
    <t>Trajanje proizvođačkog jamstva na ponuđenu opremu</t>
  </si>
  <si>
    <t>Usklađena cijena = Ukupna cijena - (Koeficijent umanjenja Trajanje Jamstva * Ukupna cijena)</t>
  </si>
  <si>
    <t>Ponuđeni proizvod (Proizvođač i model/oznaka proizvoda)</t>
  </si>
  <si>
    <t>UPUTE ZA POPUNJAVANJE TROŠKOVNIKA</t>
  </si>
  <si>
    <t xml:space="preserve">Ponuditelj je obvezan popuniti sva polja u kojima je obvezan unos. </t>
  </si>
  <si>
    <t xml:space="preserve">Unos u excel formatu je obvezan u svim poljima označenim sivom bojom. </t>
  </si>
  <si>
    <t>Formulom se automatski izračunava cijena ponude, bez PDV-a i s PDV-om, prema stavkama.</t>
  </si>
  <si>
    <t>6=4*5</t>
  </si>
  <si>
    <r>
      <t xml:space="preserve">Točna  količina
</t>
    </r>
    <r>
      <rPr>
        <sz val="11"/>
        <rFont val="Arial"/>
        <family val="2"/>
        <charset val="238"/>
      </rPr>
      <t>[kom]</t>
    </r>
  </si>
  <si>
    <t>Ukupni iznos PDV-a</t>
  </si>
  <si>
    <r>
      <t xml:space="preserve">Ukupna cijena stavke
</t>
    </r>
    <r>
      <rPr>
        <sz val="11"/>
        <rFont val="Arial"/>
        <family val="2"/>
        <charset val="238"/>
      </rPr>
      <t>(bez PDV-a) u EUR</t>
    </r>
  </si>
  <si>
    <r>
      <t xml:space="preserve">Jedinična cijena 
</t>
    </r>
    <r>
      <rPr>
        <sz val="11"/>
        <rFont val="Arial"/>
        <family val="2"/>
        <charset val="238"/>
      </rPr>
      <t>(bez PDV-a) u EUR</t>
    </r>
  </si>
  <si>
    <t>1.</t>
  </si>
  <si>
    <t xml:space="preserve">2. </t>
  </si>
  <si>
    <t xml:space="preserve">3. </t>
  </si>
  <si>
    <t>4.</t>
  </si>
  <si>
    <t>5.</t>
  </si>
  <si>
    <t>6.</t>
  </si>
  <si>
    <t>SVEUKUPNO u EUR bez PDV-a</t>
  </si>
  <si>
    <t>SVEUKUPNO u EUR (s PDV-om)</t>
  </si>
  <si>
    <t>Računala i računalna oprema, Ev.br.nabave: 23-2024-JN</t>
  </si>
  <si>
    <t xml:space="preserve">Prilog I: TROŠKOVNIK </t>
  </si>
  <si>
    <t>Projekt FORTIC</t>
  </si>
  <si>
    <t>Monitor MON-1F</t>
  </si>
  <si>
    <t>Laptop LAP-1F</t>
  </si>
  <si>
    <t>Miš i tipkovnica MIT-1F</t>
  </si>
  <si>
    <t>Ukupno Projekt FORTIC (bez PDV-a)</t>
  </si>
  <si>
    <t>Laptop LAP-2S</t>
  </si>
  <si>
    <t>Monitor MON-2S</t>
  </si>
  <si>
    <t>Ukupno Projekt SunSafe (bez PDV-a)</t>
  </si>
  <si>
    <t>Projekt SUNSAFE</t>
  </si>
  <si>
    <t>ALL-IN-ONE RAČUNALO AIO-1F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</si>
</sst>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4" xfId="1" applyFont="1" applyBorder="1" applyAlignment="1">
      <alignment horizontal="center"/>
    </xf>
    <xf numFmtId="0" fontId="0" fillId="0" borderId="15" xfId="0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0" fillId="0" borderId="4" xfId="0" applyBorder="1"/>
    <xf numFmtId="0" fontId="7" fillId="0" borderId="5" xfId="0" applyFont="1" applyBorder="1"/>
    <xf numFmtId="0" fontId="2" fillId="0" borderId="3" xfId="0" applyFont="1" applyBorder="1"/>
    <xf numFmtId="0" fontId="2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164" fontId="0" fillId="0" borderId="2" xfId="0" applyNumberFormat="1" applyBorder="1"/>
    <xf numFmtId="164" fontId="0" fillId="4" borderId="8" xfId="0" applyNumberFormat="1" applyFill="1" applyBorder="1"/>
    <xf numFmtId="0" fontId="7" fillId="0" borderId="0" xfId="0" applyFont="1" applyBorder="1"/>
    <xf numFmtId="0" fontId="0" fillId="0" borderId="0" xfId="0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8" xfId="0" applyBorder="1"/>
    <xf numFmtId="0" fontId="0" fillId="0" borderId="12" xfId="0" applyBorder="1"/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9" fontId="0" fillId="0" borderId="17" xfId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5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44" fontId="5" fillId="0" borderId="0" xfId="0" applyNumberFormat="1" applyFont="1" applyFill="1"/>
    <xf numFmtId="44" fontId="5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2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2" fillId="5" borderId="0" xfId="0" applyFont="1" applyFill="1" applyBorder="1" applyAlignment="1"/>
    <xf numFmtId="0" fontId="0" fillId="5" borderId="0" xfId="0" applyFont="1" applyFill="1" applyBorder="1" applyAlignment="1"/>
    <xf numFmtId="0" fontId="5" fillId="5" borderId="22" xfId="0" applyFont="1" applyFill="1" applyBorder="1" applyAlignment="1">
      <alignment vertical="center" wrapText="1"/>
    </xf>
    <xf numFmtId="39" fontId="5" fillId="5" borderId="21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9" fontId="5" fillId="0" borderId="14" xfId="0" applyNumberFormat="1" applyFont="1" applyFill="1" applyBorder="1" applyAlignment="1">
      <alignment horizontal="right" vertical="center" wrapText="1"/>
    </xf>
    <xf numFmtId="39" fontId="5" fillId="0" borderId="14" xfId="0" applyNumberFormat="1" applyFont="1" applyFill="1" applyBorder="1" applyAlignment="1">
      <alignment horizontal="right" wrapText="1"/>
    </xf>
    <xf numFmtId="39" fontId="5" fillId="0" borderId="16" xfId="0" applyNumberFormat="1" applyFont="1" applyFill="1" applyBorder="1" applyAlignment="1">
      <alignment horizontal="right" wrapText="1"/>
    </xf>
    <xf numFmtId="39" fontId="9" fillId="0" borderId="30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 wrapText="1"/>
    </xf>
    <xf numFmtId="0" fontId="5" fillId="5" borderId="33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horizontal="center" vertical="center" wrapText="1"/>
    </xf>
    <xf numFmtId="39" fontId="5" fillId="5" borderId="32" xfId="0" applyNumberFormat="1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2" xfId="0" applyFont="1" applyFill="1" applyBorder="1" applyAlignment="1">
      <alignment vertical="center" wrapText="1"/>
    </xf>
    <xf numFmtId="39" fontId="15" fillId="0" borderId="35" xfId="0" applyNumberFormat="1" applyFont="1" applyFill="1" applyBorder="1" applyAlignment="1">
      <alignment horizontal="right" vertical="center" wrapText="1"/>
    </xf>
    <xf numFmtId="39" fontId="15" fillId="0" borderId="1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19" xfId="0" applyBorder="1" applyAlignment="1">
      <alignment horizontal="left" wrapText="1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15" fillId="6" borderId="23" xfId="0" applyFont="1" applyFill="1" applyBorder="1" applyAlignment="1">
      <alignment horizontal="right"/>
    </xf>
    <xf numFmtId="0" fontId="15" fillId="6" borderId="22" xfId="0" applyFont="1" applyFill="1" applyBorder="1" applyAlignment="1">
      <alignment horizontal="right"/>
    </xf>
    <xf numFmtId="0" fontId="15" fillId="6" borderId="21" xfId="0" applyFont="1" applyFill="1" applyBorder="1" applyAlignment="1">
      <alignment horizontal="right"/>
    </xf>
    <xf numFmtId="0" fontId="15" fillId="6" borderId="24" xfId="0" applyFont="1" applyFill="1" applyBorder="1" applyAlignment="1">
      <alignment horizontal="right"/>
    </xf>
    <xf numFmtId="0" fontId="15" fillId="6" borderId="25" xfId="0" applyFont="1" applyFill="1" applyBorder="1" applyAlignment="1">
      <alignment horizontal="right"/>
    </xf>
    <xf numFmtId="0" fontId="15" fillId="6" borderId="26" xfId="0" applyFont="1" applyFill="1" applyBorder="1" applyAlignment="1">
      <alignment horizontal="right"/>
    </xf>
    <xf numFmtId="0" fontId="9" fillId="6" borderId="27" xfId="0" applyFont="1" applyFill="1" applyBorder="1" applyAlignment="1">
      <alignment horizontal="right" vertical="center"/>
    </xf>
    <xf numFmtId="0" fontId="9" fillId="6" borderId="28" xfId="0" applyFont="1" applyFill="1" applyBorder="1" applyAlignment="1">
      <alignment horizontal="right" vertical="center"/>
    </xf>
    <xf numFmtId="0" fontId="9" fillId="6" borderId="29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right" vertical="center" wrapText="1"/>
    </xf>
    <xf numFmtId="0" fontId="15" fillId="0" borderId="21" xfId="0" applyFont="1" applyFill="1" applyBorder="1" applyAlignment="1">
      <alignment horizontal="right" vertical="center" wrapText="1"/>
    </xf>
    <xf numFmtId="0" fontId="15" fillId="0" borderId="24" xfId="0" applyFont="1" applyFill="1" applyBorder="1" applyAlignment="1">
      <alignment horizontal="right" vertical="center" wrapText="1"/>
    </xf>
    <xf numFmtId="0" fontId="15" fillId="0" borderId="25" xfId="0" applyFont="1" applyFill="1" applyBorder="1" applyAlignment="1">
      <alignment horizontal="right" vertical="center" wrapText="1"/>
    </xf>
    <xf numFmtId="0" fontId="15" fillId="0" borderId="26" xfId="0" applyFont="1" applyFill="1" applyBorder="1" applyAlignment="1">
      <alignment horizontal="right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7" workbookViewId="0">
      <selection activeCell="B29" sqref="B29"/>
    </sheetView>
  </sheetViews>
  <sheetFormatPr defaultRowHeight="15" x14ac:dyDescent="0.25"/>
  <cols>
    <col min="1" max="1" width="7.42578125" customWidth="1"/>
    <col min="2" max="2" width="27.5703125" customWidth="1"/>
    <col min="4" max="4" width="21" customWidth="1"/>
    <col min="5" max="5" width="18.28515625" customWidth="1"/>
  </cols>
  <sheetData>
    <row r="1" spans="1:5" ht="16.5" thickBot="1" x14ac:dyDescent="0.3">
      <c r="A1" s="79" t="s">
        <v>29</v>
      </c>
      <c r="B1" s="80"/>
      <c r="C1" s="80"/>
      <c r="D1" s="80"/>
      <c r="E1" s="81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/>
    <row r="19" spans="1:5" ht="15.75" thickBot="1" x14ac:dyDescent="0.3">
      <c r="C19" s="82" t="s">
        <v>14</v>
      </c>
      <c r="D19" s="83"/>
      <c r="E19" s="22">
        <f>SUM(E6:E17)</f>
        <v>5878000</v>
      </c>
    </row>
    <row r="20" spans="1:5" ht="15.75" thickBot="1" x14ac:dyDescent="0.3"/>
    <row r="21" spans="1:5" ht="16.5" thickBot="1" x14ac:dyDescent="0.3">
      <c r="A21" s="12" t="s">
        <v>20</v>
      </c>
      <c r="B21" s="13" t="s">
        <v>16</v>
      </c>
      <c r="C21" s="13"/>
      <c r="D21" s="13"/>
      <c r="E21" s="15"/>
    </row>
    <row r="22" spans="1:5" ht="15.75" thickBot="1" x14ac:dyDescent="0.3"/>
    <row r="23" spans="1:5" ht="48" customHeight="1" thickBot="1" x14ac:dyDescent="0.3">
      <c r="A23" s="3">
        <v>1</v>
      </c>
      <c r="B23" s="84" t="s">
        <v>15</v>
      </c>
      <c r="C23" s="84"/>
      <c r="D23" s="18">
        <v>4</v>
      </c>
      <c r="E23" s="2" t="s">
        <v>32</v>
      </c>
    </row>
    <row r="24" spans="1:5" ht="15.75" thickBot="1" x14ac:dyDescent="0.3"/>
    <row r="25" spans="1:5" ht="15.75" thickBot="1" x14ac:dyDescent="0.3">
      <c r="A25" s="16" t="s">
        <v>21</v>
      </c>
      <c r="B25" s="85" t="s">
        <v>17</v>
      </c>
      <c r="C25" s="86"/>
      <c r="D25" s="87"/>
      <c r="E25" s="23">
        <f>E19-IF(D23=4,E19*0.02,IF(D23=5,E19*0.03))</f>
        <v>5760440</v>
      </c>
    </row>
    <row r="27" spans="1:5" x14ac:dyDescent="0.25">
      <c r="B27" t="s">
        <v>22</v>
      </c>
    </row>
    <row r="29" spans="1:5" x14ac:dyDescent="0.25">
      <c r="B29" s="17" t="s">
        <v>28</v>
      </c>
    </row>
    <row r="31" spans="1:5" x14ac:dyDescent="0.25">
      <c r="B31" t="s">
        <v>23</v>
      </c>
    </row>
    <row r="32" spans="1:5" x14ac:dyDescent="0.25">
      <c r="B32" t="s">
        <v>24</v>
      </c>
    </row>
    <row r="33" spans="2:5" ht="31.5" customHeight="1" thickBot="1" x14ac:dyDescent="0.3">
      <c r="B33" s="78" t="s">
        <v>27</v>
      </c>
      <c r="C33" s="78"/>
      <c r="D33" s="78"/>
      <c r="E33" s="78"/>
    </row>
    <row r="34" spans="2:5" x14ac:dyDescent="0.25">
      <c r="C34" s="6" t="s">
        <v>25</v>
      </c>
      <c r="D34" s="7" t="s">
        <v>26</v>
      </c>
    </row>
    <row r="35" spans="2:5" x14ac:dyDescent="0.25">
      <c r="C35" s="8">
        <v>3</v>
      </c>
      <c r="D35" s="9">
        <v>0</v>
      </c>
    </row>
    <row r="36" spans="2:5" x14ac:dyDescent="0.25">
      <c r="C36" s="8">
        <v>4</v>
      </c>
      <c r="D36" s="9">
        <v>0.02</v>
      </c>
    </row>
    <row r="37" spans="2:5" ht="15.75" thickBot="1" x14ac:dyDescent="0.3">
      <c r="C37" s="10">
        <v>5</v>
      </c>
      <c r="D37" s="11">
        <v>0.03</v>
      </c>
    </row>
  </sheetData>
  <mergeCells count="5">
    <mergeCell ref="B33:E33"/>
    <mergeCell ref="A1:E1"/>
    <mergeCell ref="C19:D19"/>
    <mergeCell ref="B23:C23"/>
    <mergeCell ref="B25:D25"/>
  </mergeCells>
  <pageMargins left="0.70866141732283472" right="0.70866141732283472" top="0.74803149606299213" bottom="7.874015748031496E-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opLeftCell="A16" workbookViewId="0">
      <selection activeCell="D25" sqref="D25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9" t="s">
        <v>29</v>
      </c>
      <c r="B1" s="80"/>
      <c r="C1" s="80"/>
      <c r="D1" s="80"/>
      <c r="E1" s="81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/>
    <row r="19" spans="1:5" ht="15.75" thickBot="1" x14ac:dyDescent="0.3">
      <c r="C19" s="82" t="s">
        <v>14</v>
      </c>
      <c r="D19" s="83"/>
      <c r="E19" s="22">
        <f>SUM(E6:E17)</f>
        <v>5878000</v>
      </c>
    </row>
    <row r="20" spans="1:5" ht="15.75" thickBot="1" x14ac:dyDescent="0.3"/>
    <row r="21" spans="1:5" ht="16.5" thickBot="1" x14ac:dyDescent="0.3">
      <c r="A21" s="12" t="s">
        <v>20</v>
      </c>
      <c r="B21" s="13" t="s">
        <v>16</v>
      </c>
      <c r="C21" s="13"/>
      <c r="D21" s="13"/>
      <c r="E21" s="15"/>
    </row>
    <row r="22" spans="1:5" ht="16.5" thickBot="1" x14ac:dyDescent="0.3">
      <c r="A22" s="24"/>
      <c r="B22" s="24"/>
      <c r="C22" s="24"/>
      <c r="D22" s="24"/>
      <c r="E22" s="24"/>
    </row>
    <row r="23" spans="1:5" ht="30" x14ac:dyDescent="0.25">
      <c r="A23" s="31" t="s">
        <v>0</v>
      </c>
      <c r="B23" s="89" t="s">
        <v>45</v>
      </c>
      <c r="C23" s="89"/>
      <c r="D23" s="32" t="s">
        <v>47</v>
      </c>
      <c r="E23" s="33" t="s">
        <v>46</v>
      </c>
    </row>
    <row r="24" spans="1:5" ht="35.25" customHeight="1" thickBot="1" x14ac:dyDescent="0.3">
      <c r="A24" s="34">
        <v>1</v>
      </c>
      <c r="B24" s="88" t="s">
        <v>15</v>
      </c>
      <c r="C24" s="88"/>
      <c r="D24" s="30">
        <v>4</v>
      </c>
      <c r="E24" s="36">
        <f>VLOOKUP(D24,C39:D41,2)</f>
        <v>0.02</v>
      </c>
    </row>
    <row r="25" spans="1:5" ht="15.75" thickBot="1" x14ac:dyDescent="0.3">
      <c r="A25" s="35">
        <v>2</v>
      </c>
      <c r="B25" s="84" t="s">
        <v>33</v>
      </c>
      <c r="C25" s="84"/>
      <c r="D25" s="18" t="s">
        <v>35</v>
      </c>
      <c r="E25" s="36">
        <f>VLOOKUP(D25,C45:D48,2)</f>
        <v>0.01</v>
      </c>
    </row>
    <row r="27" spans="1:5" ht="15.75" thickBot="1" x14ac:dyDescent="0.3"/>
    <row r="28" spans="1:5" ht="15.75" thickBot="1" x14ac:dyDescent="0.3">
      <c r="A28" s="16" t="s">
        <v>21</v>
      </c>
      <c r="B28" s="85" t="s">
        <v>17</v>
      </c>
      <c r="C28" s="86"/>
      <c r="D28" s="87"/>
      <c r="E28" s="23">
        <f>E19-IF(D24=4,E19*0.02,IF(D24=5,E19*0.03))-IF(D25=C45,E19*D45,IF(D25=C46,E19*D46,IF(D25=C47,E19*D47)))</f>
        <v>5701660</v>
      </c>
    </row>
    <row r="30" spans="1:5" x14ac:dyDescent="0.25">
      <c r="B30" t="s">
        <v>22</v>
      </c>
    </row>
    <row r="32" spans="1:5" ht="33.75" customHeight="1" x14ac:dyDescent="0.25">
      <c r="B32" s="90" t="s">
        <v>37</v>
      </c>
      <c r="C32" s="90"/>
      <c r="D32" s="90"/>
      <c r="E32" s="90"/>
    </row>
    <row r="34" spans="2:5" x14ac:dyDescent="0.25">
      <c r="B34" t="s">
        <v>23</v>
      </c>
    </row>
    <row r="35" spans="2:5" x14ac:dyDescent="0.25">
      <c r="B35" t="s">
        <v>42</v>
      </c>
    </row>
    <row r="36" spans="2:5" ht="31.5" customHeight="1" x14ac:dyDescent="0.25">
      <c r="B36" s="78" t="s">
        <v>38</v>
      </c>
      <c r="C36" s="78"/>
      <c r="D36" s="78"/>
      <c r="E36" s="78"/>
    </row>
    <row r="37" spans="2:5" ht="14.25" customHeight="1" thickBot="1" x14ac:dyDescent="0.3">
      <c r="B37" s="25"/>
      <c r="C37" s="25"/>
      <c r="D37" s="25"/>
      <c r="E37" s="25"/>
    </row>
    <row r="38" spans="2:5" ht="30" x14ac:dyDescent="0.25">
      <c r="C38" s="26" t="s">
        <v>39</v>
      </c>
      <c r="D38" s="27" t="s">
        <v>40</v>
      </c>
    </row>
    <row r="39" spans="2:5" x14ac:dyDescent="0.25">
      <c r="C39" s="8">
        <v>3</v>
      </c>
      <c r="D39" s="9">
        <v>0</v>
      </c>
    </row>
    <row r="40" spans="2:5" x14ac:dyDescent="0.25">
      <c r="C40" s="8">
        <v>4</v>
      </c>
      <c r="D40" s="9">
        <v>0.02</v>
      </c>
    </row>
    <row r="41" spans="2:5" ht="15.75" thickBot="1" x14ac:dyDescent="0.3">
      <c r="C41" s="10">
        <v>5</v>
      </c>
      <c r="D41" s="11">
        <v>0.03</v>
      </c>
    </row>
    <row r="43" spans="2:5" ht="38.25" customHeight="1" thickBot="1" x14ac:dyDescent="0.3">
      <c r="B43" s="78" t="s">
        <v>41</v>
      </c>
      <c r="C43" s="78"/>
      <c r="D43" s="78"/>
      <c r="E43" s="78"/>
    </row>
    <row r="44" spans="2:5" ht="44.25" customHeight="1" x14ac:dyDescent="0.25">
      <c r="C44" s="26" t="s">
        <v>43</v>
      </c>
      <c r="D44" s="27" t="s">
        <v>40</v>
      </c>
    </row>
    <row r="45" spans="2:5" x14ac:dyDescent="0.25">
      <c r="C45" s="8" t="s">
        <v>34</v>
      </c>
      <c r="D45" s="9">
        <v>0</v>
      </c>
    </row>
    <row r="46" spans="2:5" x14ac:dyDescent="0.25">
      <c r="C46" s="8" t="s">
        <v>35</v>
      </c>
      <c r="D46" s="9">
        <v>0.01</v>
      </c>
    </row>
    <row r="47" spans="2:5" x14ac:dyDescent="0.25">
      <c r="C47" s="8" t="s">
        <v>36</v>
      </c>
      <c r="D47" s="9">
        <v>0.02</v>
      </c>
    </row>
    <row r="48" spans="2:5" ht="30.75" thickBot="1" x14ac:dyDescent="0.3">
      <c r="C48" s="28" t="s">
        <v>44</v>
      </c>
      <c r="D48" s="29">
        <v>4</v>
      </c>
    </row>
  </sheetData>
  <mergeCells count="9">
    <mergeCell ref="B43:E43"/>
    <mergeCell ref="A1:E1"/>
    <mergeCell ref="C19:D19"/>
    <mergeCell ref="B24:C24"/>
    <mergeCell ref="B28:D28"/>
    <mergeCell ref="B36:E36"/>
    <mergeCell ref="B25:C25"/>
    <mergeCell ref="B23:C23"/>
    <mergeCell ref="B32:E32"/>
  </mergeCells>
  <dataValidations count="1">
    <dataValidation type="list" allowBlank="1" showInputMessage="1" showErrorMessage="1" sqref="D25">
      <formula1>$C$45:$C$48</formula1>
    </dataValidation>
  </dataValidations>
  <pageMargins left="0.70866141732283472" right="0.70866141732283472" top="0.74803149606299213" bottom="7.874015748031496E-2" header="0.31496062992125984" footer="0.31496062992125984"/>
  <pageSetup paperSize="9" scale="8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opLeftCell="A16" workbookViewId="0">
      <selection activeCell="D36" sqref="D36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9" t="s">
        <v>29</v>
      </c>
      <c r="B1" s="80"/>
      <c r="C1" s="80"/>
      <c r="D1" s="80"/>
      <c r="E1" s="81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7.25" thickBot="1" x14ac:dyDescent="0.3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>
      <c r="C18" s="82" t="s">
        <v>14</v>
      </c>
      <c r="D18" s="83"/>
      <c r="E18" s="22">
        <f>SUM(E6:E17)</f>
        <v>5878000</v>
      </c>
    </row>
    <row r="19" spans="1:5" ht="15.75" thickBot="1" x14ac:dyDescent="0.3"/>
    <row r="20" spans="1:5" ht="16.5" thickBot="1" x14ac:dyDescent="0.3">
      <c r="A20" s="12" t="s">
        <v>20</v>
      </c>
      <c r="B20" s="13" t="s">
        <v>16</v>
      </c>
      <c r="C20" s="13"/>
      <c r="D20" s="13"/>
      <c r="E20" s="15"/>
    </row>
    <row r="21" spans="1:5" ht="16.5" thickBot="1" x14ac:dyDescent="0.3">
      <c r="A21" s="24"/>
      <c r="B21" s="24"/>
      <c r="C21" s="24"/>
      <c r="D21" s="24"/>
      <c r="E21" s="24"/>
    </row>
    <row r="22" spans="1:5" ht="30" x14ac:dyDescent="0.25">
      <c r="A22" s="31" t="s">
        <v>0</v>
      </c>
      <c r="B22" s="89" t="s">
        <v>45</v>
      </c>
      <c r="C22" s="89"/>
      <c r="D22" s="32" t="s">
        <v>47</v>
      </c>
      <c r="E22" s="33" t="s">
        <v>46</v>
      </c>
    </row>
    <row r="23" spans="1:5" ht="35.25" customHeight="1" thickBot="1" x14ac:dyDescent="0.3">
      <c r="A23" s="34">
        <v>1</v>
      </c>
      <c r="B23" s="88" t="s">
        <v>55</v>
      </c>
      <c r="C23" s="88"/>
      <c r="D23" s="30">
        <v>4</v>
      </c>
      <c r="E23" s="36">
        <f>VLOOKUP(D23,C37:D39,2,FALSE)</f>
        <v>0.02</v>
      </c>
    </row>
    <row r="25" spans="1:5" ht="15.75" thickBot="1" x14ac:dyDescent="0.3"/>
    <row r="26" spans="1:5" ht="15.75" thickBot="1" x14ac:dyDescent="0.3">
      <c r="A26" s="16" t="s">
        <v>21</v>
      </c>
      <c r="B26" s="85" t="s">
        <v>17</v>
      </c>
      <c r="C26" s="86"/>
      <c r="D26" s="87"/>
      <c r="E26" s="23">
        <f>E18-IF(D23=4,E18*0.02,IF(D23=5,E18*0.03))</f>
        <v>5760440</v>
      </c>
    </row>
    <row r="28" spans="1:5" x14ac:dyDescent="0.25">
      <c r="B28" t="s">
        <v>22</v>
      </c>
    </row>
    <row r="30" spans="1:5" ht="33.75" customHeight="1" x14ac:dyDescent="0.25">
      <c r="B30" s="90" t="s">
        <v>56</v>
      </c>
      <c r="C30" s="90"/>
      <c r="D30" s="90"/>
      <c r="E30" s="90"/>
    </row>
    <row r="32" spans="1:5" x14ac:dyDescent="0.25">
      <c r="B32" t="s">
        <v>23</v>
      </c>
    </row>
    <row r="33" spans="2:5" x14ac:dyDescent="0.25">
      <c r="B33" t="s">
        <v>53</v>
      </c>
    </row>
    <row r="34" spans="2:5" ht="31.5" customHeight="1" x14ac:dyDescent="0.25">
      <c r="B34" s="78" t="s">
        <v>54</v>
      </c>
      <c r="C34" s="78"/>
      <c r="D34" s="78"/>
      <c r="E34" s="78"/>
    </row>
    <row r="35" spans="2:5" ht="14.25" customHeight="1" thickBot="1" x14ac:dyDescent="0.3">
      <c r="B35" s="25"/>
      <c r="C35" s="25"/>
      <c r="D35" s="25"/>
      <c r="E35" s="25"/>
    </row>
    <row r="36" spans="2:5" ht="30" x14ac:dyDescent="0.25">
      <c r="C36" s="26" t="s">
        <v>39</v>
      </c>
      <c r="D36" s="27" t="s">
        <v>40</v>
      </c>
    </row>
    <row r="37" spans="2:5" x14ac:dyDescent="0.25">
      <c r="C37" s="8">
        <v>3</v>
      </c>
      <c r="D37" s="9">
        <v>0</v>
      </c>
    </row>
    <row r="38" spans="2:5" x14ac:dyDescent="0.25">
      <c r="C38" s="8">
        <v>4</v>
      </c>
      <c r="D38" s="9">
        <v>0.02</v>
      </c>
    </row>
    <row r="39" spans="2:5" ht="15.75" thickBot="1" x14ac:dyDescent="0.3">
      <c r="C39" s="10">
        <v>5</v>
      </c>
      <c r="D39" s="11">
        <v>0.03</v>
      </c>
    </row>
  </sheetData>
  <mergeCells count="7">
    <mergeCell ref="B30:E30"/>
    <mergeCell ref="B34:E34"/>
    <mergeCell ref="A1:E1"/>
    <mergeCell ref="C18:D18"/>
    <mergeCell ref="B22:C22"/>
    <mergeCell ref="B23:C23"/>
    <mergeCell ref="B26:D26"/>
  </mergeCells>
  <pageMargins left="0.70866141732283472" right="0.70866141732283472" top="0.74803149606299213" bottom="7.874015748031496E-2" header="0.31496062992125984" footer="0.31496062992125984"/>
  <pageSetup paperSize="9" scale="8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opLeftCell="A25" workbookViewId="0">
      <selection activeCell="E29" sqref="E29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9" t="s">
        <v>29</v>
      </c>
      <c r="B1" s="80"/>
      <c r="C1" s="80"/>
      <c r="D1" s="80"/>
      <c r="E1" s="81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x14ac:dyDescent="0.25">
      <c r="B18" t="s">
        <v>50</v>
      </c>
      <c r="E18" s="37">
        <f>SUM(E6:E11)</f>
        <v>4515000</v>
      </c>
    </row>
    <row r="19" spans="1:5" ht="15.75" thickBot="1" x14ac:dyDescent="0.3">
      <c r="B19" t="s">
        <v>48</v>
      </c>
      <c r="E19" s="37">
        <f>SUM(E12:E17)</f>
        <v>1363000</v>
      </c>
    </row>
    <row r="20" spans="1:5" ht="15.75" thickBot="1" x14ac:dyDescent="0.3">
      <c r="C20" s="82" t="s">
        <v>14</v>
      </c>
      <c r="D20" s="83"/>
      <c r="E20" s="22">
        <f>SUM(E6:E17)</f>
        <v>5878000</v>
      </c>
    </row>
    <row r="21" spans="1:5" ht="15.75" thickBot="1" x14ac:dyDescent="0.3"/>
    <row r="22" spans="1:5" ht="16.5" thickBot="1" x14ac:dyDescent="0.3">
      <c r="A22" s="12" t="s">
        <v>20</v>
      </c>
      <c r="B22" s="13" t="s">
        <v>16</v>
      </c>
      <c r="C22" s="13"/>
      <c r="D22" s="13"/>
      <c r="E22" s="15"/>
    </row>
    <row r="23" spans="1:5" ht="16.5" thickBot="1" x14ac:dyDescent="0.3">
      <c r="A23" s="24"/>
      <c r="B23" s="24"/>
      <c r="C23" s="24"/>
      <c r="D23" s="24"/>
      <c r="E23" s="24"/>
    </row>
    <row r="24" spans="1:5" ht="30" x14ac:dyDescent="0.25">
      <c r="A24" s="31" t="s">
        <v>0</v>
      </c>
      <c r="B24" s="89" t="s">
        <v>45</v>
      </c>
      <c r="C24" s="89"/>
      <c r="D24" s="32" t="s">
        <v>47</v>
      </c>
      <c r="E24" s="33" t="s">
        <v>46</v>
      </c>
    </row>
    <row r="25" spans="1:5" ht="35.25" customHeight="1" thickBot="1" x14ac:dyDescent="0.3">
      <c r="A25" s="34">
        <v>1</v>
      </c>
      <c r="B25" s="88" t="s">
        <v>15</v>
      </c>
      <c r="C25" s="88"/>
      <c r="D25" s="30">
        <v>4</v>
      </c>
      <c r="E25" s="36">
        <f>VLOOKUP(D25,C40:D42,2,FALSE)</f>
        <v>0.02</v>
      </c>
    </row>
    <row r="26" spans="1:5" ht="15.75" thickBot="1" x14ac:dyDescent="0.3">
      <c r="A26" s="35">
        <v>2</v>
      </c>
      <c r="B26" s="84" t="s">
        <v>33</v>
      </c>
      <c r="C26" s="84"/>
      <c r="D26" s="18" t="s">
        <v>35</v>
      </c>
      <c r="E26" s="36">
        <f>VLOOKUP(D26,C46:D49,2,FALSE)</f>
        <v>0.01</v>
      </c>
    </row>
    <row r="28" spans="1:5" ht="15.75" thickBot="1" x14ac:dyDescent="0.3"/>
    <row r="29" spans="1:5" ht="15.75" thickBot="1" x14ac:dyDescent="0.3">
      <c r="A29" s="16" t="s">
        <v>21</v>
      </c>
      <c r="B29" s="85" t="s">
        <v>17</v>
      </c>
      <c r="C29" s="86"/>
      <c r="D29" s="87"/>
      <c r="E29" s="23">
        <f>E20-IF(D25=4,E20*0.02,IF(D25=5,E20*0.03))-IF(D26=C46,E18*D46,IF(D26=C47,E18*D47,IF(D26=C48,E18*D48)))</f>
        <v>5715290</v>
      </c>
    </row>
    <row r="31" spans="1:5" x14ac:dyDescent="0.25">
      <c r="B31" t="s">
        <v>22</v>
      </c>
    </row>
    <row r="33" spans="2:5" ht="33.75" customHeight="1" x14ac:dyDescent="0.25">
      <c r="B33" s="90" t="s">
        <v>51</v>
      </c>
      <c r="C33" s="90"/>
      <c r="D33" s="90"/>
      <c r="E33" s="90"/>
    </row>
    <row r="35" spans="2:5" x14ac:dyDescent="0.25">
      <c r="B35" t="s">
        <v>23</v>
      </c>
    </row>
    <row r="36" spans="2:5" x14ac:dyDescent="0.25">
      <c r="B36" t="s">
        <v>49</v>
      </c>
    </row>
    <row r="37" spans="2:5" ht="31.5" customHeight="1" x14ac:dyDescent="0.25">
      <c r="B37" s="78" t="s">
        <v>38</v>
      </c>
      <c r="C37" s="78"/>
      <c r="D37" s="78"/>
      <c r="E37" s="78"/>
    </row>
    <row r="38" spans="2:5" ht="14.25" customHeight="1" thickBot="1" x14ac:dyDescent="0.3">
      <c r="B38" s="38"/>
      <c r="C38" s="38"/>
      <c r="D38" s="38"/>
      <c r="E38" s="38"/>
    </row>
    <row r="39" spans="2:5" ht="30" x14ac:dyDescent="0.25">
      <c r="C39" s="26" t="s">
        <v>39</v>
      </c>
      <c r="D39" s="27" t="s">
        <v>40</v>
      </c>
    </row>
    <row r="40" spans="2:5" x14ac:dyDescent="0.25">
      <c r="C40" s="8">
        <v>3</v>
      </c>
      <c r="D40" s="9">
        <v>0</v>
      </c>
    </row>
    <row r="41" spans="2:5" x14ac:dyDescent="0.25">
      <c r="C41" s="8">
        <v>4</v>
      </c>
      <c r="D41" s="9">
        <v>0.02</v>
      </c>
    </row>
    <row r="42" spans="2:5" ht="15.75" thickBot="1" x14ac:dyDescent="0.3">
      <c r="C42" s="10">
        <v>5</v>
      </c>
      <c r="D42" s="11">
        <v>0.03</v>
      </c>
    </row>
    <row r="44" spans="2:5" ht="36.75" customHeight="1" thickBot="1" x14ac:dyDescent="0.3">
      <c r="B44" s="78" t="s">
        <v>41</v>
      </c>
      <c r="C44" s="78"/>
      <c r="D44" s="78"/>
      <c r="E44" s="78"/>
    </row>
    <row r="45" spans="2:5" ht="44.25" customHeight="1" x14ac:dyDescent="0.25">
      <c r="C45" s="26" t="s">
        <v>43</v>
      </c>
      <c r="D45" s="27" t="s">
        <v>52</v>
      </c>
    </row>
    <row r="46" spans="2:5" x14ac:dyDescent="0.25">
      <c r="C46" s="8" t="s">
        <v>34</v>
      </c>
      <c r="D46" s="9">
        <v>0</v>
      </c>
    </row>
    <row r="47" spans="2:5" x14ac:dyDescent="0.25">
      <c r="C47" s="8" t="s">
        <v>35</v>
      </c>
      <c r="D47" s="9">
        <v>0.01</v>
      </c>
    </row>
    <row r="48" spans="2:5" x14ac:dyDescent="0.25">
      <c r="C48" s="8" t="s">
        <v>36</v>
      </c>
      <c r="D48" s="9">
        <v>0.02</v>
      </c>
    </row>
    <row r="49" spans="3:4" ht="30.75" thickBot="1" x14ac:dyDescent="0.3">
      <c r="C49" s="28" t="s">
        <v>44</v>
      </c>
      <c r="D49" s="29">
        <v>4</v>
      </c>
    </row>
  </sheetData>
  <mergeCells count="9">
    <mergeCell ref="B33:E33"/>
    <mergeCell ref="B37:E37"/>
    <mergeCell ref="B44:E44"/>
    <mergeCell ref="A1:E1"/>
    <mergeCell ref="C20:D20"/>
    <mergeCell ref="B24:C24"/>
    <mergeCell ref="B25:C25"/>
    <mergeCell ref="B26:C26"/>
    <mergeCell ref="B29:D29"/>
  </mergeCells>
  <dataValidations count="1">
    <dataValidation type="list" allowBlank="1" showInputMessage="1" showErrorMessage="1" sqref="D26">
      <formula1>$C$46:$C$49</formula1>
    </dataValidation>
  </dataValidations>
  <pageMargins left="0.70866141732283472" right="0.70866141732283472" top="0.74803149606299213" bottom="7.874015748031496E-2" header="0.31496062992125984" footer="0.31496062992125984"/>
  <pageSetup paperSize="9" scale="84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tabSelected="1" view="pageLayout" topLeftCell="A7" zoomScaleNormal="100" workbookViewId="0">
      <selection activeCell="F24" sqref="F24"/>
    </sheetView>
  </sheetViews>
  <sheetFormatPr defaultColWidth="9.140625" defaultRowHeight="14.25" x14ac:dyDescent="0.2"/>
  <cols>
    <col min="1" max="1" width="10" style="39" customWidth="1"/>
    <col min="2" max="2" width="32.5703125" style="39" customWidth="1"/>
    <col min="3" max="3" width="39.140625" style="39" customWidth="1"/>
    <col min="4" max="4" width="13.42578125" style="43" customWidth="1"/>
    <col min="5" max="5" width="22.140625" style="39" customWidth="1"/>
    <col min="6" max="6" width="23" style="39" customWidth="1"/>
    <col min="7" max="16384" width="9.140625" style="39"/>
  </cols>
  <sheetData>
    <row r="1" spans="1:14" ht="18" x14ac:dyDescent="0.2">
      <c r="A1" s="58" t="s">
        <v>76</v>
      </c>
      <c r="B1" s="58"/>
      <c r="C1" s="47"/>
      <c r="D1" s="47"/>
      <c r="E1" s="47"/>
      <c r="F1" s="47"/>
    </row>
    <row r="2" spans="1:14" ht="18" x14ac:dyDescent="0.2">
      <c r="A2" s="58"/>
      <c r="B2" s="58"/>
      <c r="C2" s="47"/>
      <c r="D2" s="47"/>
      <c r="E2" s="47"/>
      <c r="F2" s="47"/>
    </row>
    <row r="3" spans="1:14" ht="18" x14ac:dyDescent="0.2">
      <c r="A3" s="47" t="s">
        <v>75</v>
      </c>
      <c r="B3" s="47"/>
      <c r="C3" s="47"/>
      <c r="D3" s="47"/>
      <c r="E3" s="47"/>
      <c r="F3" s="47"/>
    </row>
    <row r="4" spans="1:14" ht="18" x14ac:dyDescent="0.2">
      <c r="A4" s="47"/>
      <c r="B4" s="47"/>
      <c r="C4" s="47"/>
      <c r="D4" s="47"/>
      <c r="E4" s="47"/>
      <c r="F4" s="47"/>
    </row>
    <row r="5" spans="1:14" s="50" customFormat="1" ht="15" x14ac:dyDescent="0.25">
      <c r="A5" s="100" t="s">
        <v>58</v>
      </c>
      <c r="B5" s="100"/>
      <c r="C5" s="100"/>
      <c r="D5" s="100"/>
      <c r="E5" s="100"/>
      <c r="F5" s="100"/>
      <c r="G5" s="100"/>
      <c r="H5" s="100"/>
      <c r="I5" s="49"/>
      <c r="J5" s="49"/>
      <c r="K5" s="49"/>
      <c r="L5" s="49"/>
      <c r="M5" s="49"/>
      <c r="N5" s="49"/>
    </row>
    <row r="6" spans="1:14" s="53" customFormat="1" ht="15" x14ac:dyDescent="0.25">
      <c r="A6" s="51" t="s">
        <v>59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s="53" customFormat="1" ht="15" x14ac:dyDescent="0.25">
      <c r="A7" s="54" t="s">
        <v>60</v>
      </c>
      <c r="B7" s="54"/>
      <c r="C7" s="55"/>
      <c r="D7" s="49"/>
      <c r="E7" s="52"/>
      <c r="F7" s="52"/>
      <c r="G7" s="52"/>
      <c r="H7" s="52"/>
      <c r="I7" s="52"/>
      <c r="J7" s="52"/>
      <c r="K7" s="52"/>
      <c r="L7" s="52"/>
    </row>
    <row r="8" spans="1:14" s="53" customFormat="1" ht="15" x14ac:dyDescent="0.25">
      <c r="A8" s="52" t="s">
        <v>61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ht="4.5" customHeight="1" thickBot="1" x14ac:dyDescent="0.25">
      <c r="A9" s="42"/>
    </row>
    <row r="10" spans="1:14" ht="42" customHeight="1" x14ac:dyDescent="0.2">
      <c r="A10" s="66" t="s">
        <v>0</v>
      </c>
      <c r="B10" s="67" t="s">
        <v>30</v>
      </c>
      <c r="C10" s="67" t="s">
        <v>57</v>
      </c>
      <c r="D10" s="67" t="s">
        <v>63</v>
      </c>
      <c r="E10" s="67" t="s">
        <v>66</v>
      </c>
      <c r="F10" s="68" t="s">
        <v>65</v>
      </c>
    </row>
    <row r="11" spans="1:14" ht="10.5" customHeight="1" x14ac:dyDescent="0.2">
      <c r="A11" s="59">
        <v>1</v>
      </c>
      <c r="B11" s="44">
        <v>2</v>
      </c>
      <c r="C11" s="44">
        <v>3</v>
      </c>
      <c r="D11" s="44">
        <v>4</v>
      </c>
      <c r="E11" s="44">
        <v>5</v>
      </c>
      <c r="F11" s="60" t="s">
        <v>62</v>
      </c>
    </row>
    <row r="12" spans="1:14" ht="20.25" customHeight="1" x14ac:dyDescent="0.2">
      <c r="A12" s="59"/>
      <c r="B12" s="74" t="s">
        <v>77</v>
      </c>
      <c r="C12" s="107"/>
      <c r="D12" s="108"/>
      <c r="E12" s="108"/>
      <c r="F12" s="109"/>
    </row>
    <row r="13" spans="1:14" ht="21.95" customHeight="1" x14ac:dyDescent="0.2">
      <c r="A13" s="61" t="s">
        <v>67</v>
      </c>
      <c r="B13" s="48" t="s">
        <v>78</v>
      </c>
      <c r="C13" s="56"/>
      <c r="D13" s="40">
        <v>3</v>
      </c>
      <c r="E13" s="57"/>
      <c r="F13" s="62">
        <f t="shared" ref="F13:F20" si="0">D13*E13</f>
        <v>0</v>
      </c>
      <c r="G13" s="45"/>
      <c r="H13" s="45"/>
      <c r="I13" s="45"/>
    </row>
    <row r="14" spans="1:14" ht="21.95" customHeight="1" x14ac:dyDescent="0.2">
      <c r="A14" s="69" t="s">
        <v>68</v>
      </c>
      <c r="B14" s="70" t="s">
        <v>79</v>
      </c>
      <c r="C14" s="71"/>
      <c r="D14" s="72">
        <v>3</v>
      </c>
      <c r="E14" s="73"/>
      <c r="F14" s="62">
        <f t="shared" si="0"/>
        <v>0</v>
      </c>
      <c r="G14" s="45"/>
      <c r="H14" s="45"/>
      <c r="I14" s="45"/>
    </row>
    <row r="15" spans="1:14" ht="21.95" customHeight="1" x14ac:dyDescent="0.2">
      <c r="A15" s="69" t="s">
        <v>69</v>
      </c>
      <c r="B15" s="70" t="s">
        <v>80</v>
      </c>
      <c r="C15" s="71"/>
      <c r="D15" s="72">
        <v>3</v>
      </c>
      <c r="E15" s="73"/>
      <c r="F15" s="62">
        <f t="shared" si="0"/>
        <v>0</v>
      </c>
      <c r="G15" s="45"/>
      <c r="H15" s="45"/>
      <c r="I15" s="45"/>
    </row>
    <row r="16" spans="1:14" ht="21.95" customHeight="1" x14ac:dyDescent="0.2">
      <c r="A16" s="69" t="s">
        <v>70</v>
      </c>
      <c r="B16" s="70" t="s">
        <v>86</v>
      </c>
      <c r="C16" s="71"/>
      <c r="D16" s="72">
        <v>1</v>
      </c>
      <c r="E16" s="73"/>
      <c r="F16" s="62">
        <f t="shared" si="0"/>
        <v>0</v>
      </c>
      <c r="G16" s="45"/>
      <c r="H16" s="45"/>
      <c r="I16" s="45"/>
    </row>
    <row r="17" spans="1:9" ht="21.95" customHeight="1" x14ac:dyDescent="0.2">
      <c r="A17" s="101" t="s">
        <v>81</v>
      </c>
      <c r="B17" s="102"/>
      <c r="C17" s="102"/>
      <c r="D17" s="102"/>
      <c r="E17" s="103"/>
      <c r="F17" s="76">
        <f>SUM(F13:F16)</f>
        <v>0</v>
      </c>
      <c r="G17" s="45"/>
      <c r="H17" s="45"/>
      <c r="I17" s="45"/>
    </row>
    <row r="18" spans="1:9" ht="21.95" customHeight="1" x14ac:dyDescent="0.2">
      <c r="A18" s="69"/>
      <c r="B18" s="75" t="s">
        <v>85</v>
      </c>
      <c r="C18" s="110"/>
      <c r="D18" s="111"/>
      <c r="E18" s="111"/>
      <c r="F18" s="112"/>
      <c r="G18" s="45"/>
      <c r="H18" s="45"/>
      <c r="I18" s="45"/>
    </row>
    <row r="19" spans="1:9" ht="21.95" customHeight="1" x14ac:dyDescent="0.2">
      <c r="A19" s="69" t="s">
        <v>71</v>
      </c>
      <c r="B19" s="70" t="s">
        <v>82</v>
      </c>
      <c r="C19" s="71"/>
      <c r="D19" s="72">
        <v>1</v>
      </c>
      <c r="E19" s="73"/>
      <c r="F19" s="62">
        <f t="shared" si="0"/>
        <v>0</v>
      </c>
      <c r="G19" s="45"/>
      <c r="H19" s="45"/>
      <c r="I19" s="45"/>
    </row>
    <row r="20" spans="1:9" ht="21.95" customHeight="1" x14ac:dyDescent="0.2">
      <c r="A20" s="69" t="s">
        <v>72</v>
      </c>
      <c r="B20" s="48" t="s">
        <v>83</v>
      </c>
      <c r="C20" s="71"/>
      <c r="D20" s="72">
        <v>1</v>
      </c>
      <c r="E20" s="73"/>
      <c r="F20" s="62">
        <f t="shared" si="0"/>
        <v>0</v>
      </c>
      <c r="G20" s="45"/>
      <c r="H20" s="45"/>
      <c r="I20" s="45"/>
    </row>
    <row r="21" spans="1:9" ht="21.95" customHeight="1" thickBot="1" x14ac:dyDescent="0.25">
      <c r="A21" s="104" t="s">
        <v>84</v>
      </c>
      <c r="B21" s="105"/>
      <c r="C21" s="105"/>
      <c r="D21" s="105"/>
      <c r="E21" s="106"/>
      <c r="F21" s="77">
        <f>SUM(F19:F20)</f>
        <v>0</v>
      </c>
      <c r="G21" s="45"/>
      <c r="H21" s="45"/>
      <c r="I21" s="45"/>
    </row>
    <row r="22" spans="1:9" s="41" customFormat="1" ht="22.5" customHeight="1" x14ac:dyDescent="0.25">
      <c r="A22" s="97" t="s">
        <v>73</v>
      </c>
      <c r="B22" s="98"/>
      <c r="C22" s="98"/>
      <c r="D22" s="98"/>
      <c r="E22" s="99"/>
      <c r="F22" s="65">
        <f>F17+F21</f>
        <v>0</v>
      </c>
      <c r="G22" s="46"/>
      <c r="H22" s="46"/>
      <c r="I22" s="46"/>
    </row>
    <row r="23" spans="1:9" ht="25.5" customHeight="1" x14ac:dyDescent="0.25">
      <c r="A23" s="91" t="s">
        <v>64</v>
      </c>
      <c r="B23" s="92"/>
      <c r="C23" s="92"/>
      <c r="D23" s="92"/>
      <c r="E23" s="93"/>
      <c r="F23" s="63">
        <f>F22*25/100</f>
        <v>0</v>
      </c>
      <c r="G23" s="45"/>
      <c r="H23" s="45"/>
      <c r="I23" s="45"/>
    </row>
    <row r="24" spans="1:9" ht="26.25" customHeight="1" thickBot="1" x14ac:dyDescent="0.3">
      <c r="A24" s="94" t="s">
        <v>74</v>
      </c>
      <c r="B24" s="95"/>
      <c r="C24" s="95"/>
      <c r="D24" s="95"/>
      <c r="E24" s="96"/>
      <c r="F24" s="64">
        <f>F22+F23</f>
        <v>0</v>
      </c>
    </row>
    <row r="25" spans="1:9" ht="16.5" customHeight="1" x14ac:dyDescent="0.2">
      <c r="D25" s="39"/>
    </row>
    <row r="26" spans="1:9" ht="16.5" customHeight="1" x14ac:dyDescent="0.2">
      <c r="D26" s="39"/>
    </row>
    <row r="27" spans="1:9" x14ac:dyDescent="0.2">
      <c r="D27" s="39"/>
    </row>
    <row r="28" spans="1:9" ht="13.5" customHeight="1" x14ac:dyDescent="0.2">
      <c r="D28" s="39"/>
    </row>
    <row r="29" spans="1:9" ht="15" customHeight="1" x14ac:dyDescent="0.2">
      <c r="D29" s="39"/>
    </row>
    <row r="30" spans="1:9" ht="15.75" customHeight="1" x14ac:dyDescent="0.2">
      <c r="D30" s="39"/>
    </row>
    <row r="31" spans="1:9" ht="14.25" customHeight="1" x14ac:dyDescent="0.2">
      <c r="D31" s="39"/>
    </row>
    <row r="32" spans="1:9" ht="15" customHeight="1" x14ac:dyDescent="0.2">
      <c r="D32" s="39"/>
    </row>
    <row r="33" spans="4:4" x14ac:dyDescent="0.2">
      <c r="D33" s="39"/>
    </row>
    <row r="34" spans="4:4" x14ac:dyDescent="0.2">
      <c r="D34" s="39"/>
    </row>
  </sheetData>
  <mergeCells count="8">
    <mergeCell ref="A23:E23"/>
    <mergeCell ref="A24:E24"/>
    <mergeCell ref="A22:E22"/>
    <mergeCell ref="A5:H5"/>
    <mergeCell ref="A17:E17"/>
    <mergeCell ref="A21:E21"/>
    <mergeCell ref="C12:F12"/>
    <mergeCell ref="C18:F18"/>
  </mergeCells>
  <printOptions horizontalCentered="1"/>
  <pageMargins left="0.70866141732283472" right="0.70866141732283472" top="0.39370078740157483" bottom="0.39370078740157483" header="0.31496062992125984" footer="0.23622047244094491"/>
  <pageSetup paperSize="9" scale="82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Grupa 1</vt:lpstr>
      <vt:lpstr>Grupa 1 (2)</vt:lpstr>
      <vt:lpstr>Grupa 1 (3)</vt:lpstr>
      <vt:lpstr>Grupa 1 (sa energ)</vt:lpstr>
      <vt:lpstr> Troškovnik 23-2024-JN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Jagnjić</dc:creator>
  <cp:lastModifiedBy>Nensi</cp:lastModifiedBy>
  <cp:lastPrinted>2024-05-15T11:51:22Z</cp:lastPrinted>
  <dcterms:created xsi:type="dcterms:W3CDTF">2016-11-15T08:14:31Z</dcterms:created>
  <dcterms:modified xsi:type="dcterms:W3CDTF">2024-05-15T13:48:25Z</dcterms:modified>
</cp:coreProperties>
</file>